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3"/>
  </bookViews>
  <sheets>
    <sheet name="1кв" sheetId="26" r:id="rId1"/>
    <sheet name="2кв" sheetId="28" r:id="rId2"/>
    <sheet name="3кв" sheetId="29" r:id="rId3"/>
    <sheet name="4кв" sheetId="30" r:id="rId4"/>
    <sheet name="отчет" sheetId="27" r:id="rId5"/>
  </sheets>
  <definedNames>
    <definedName name="_xlnm.Print_Area" localSheetId="0">'1кв'!$A$1:$E$53</definedName>
    <definedName name="_xlnm.Print_Area" localSheetId="1">'2кв'!$A$1:$E$50</definedName>
    <definedName name="_xlnm.Print_Area" localSheetId="2">'3кв'!$A$1:$E$52</definedName>
    <definedName name="_xlnm.Print_Area" localSheetId="3">'4кв'!$A$1:$E$54</definedName>
    <definedName name="_xlnm.Print_Area" localSheetId="4">отчет!$A$1:$C$49</definedName>
  </definedNames>
  <calcPr calcId="152511"/>
</workbook>
</file>

<file path=xl/calcChain.xml><?xml version="1.0" encoding="utf-8"?>
<calcChain xmlns="http://schemas.openxmlformats.org/spreadsheetml/2006/main">
  <c r="C15" i="27" l="1"/>
  <c r="C35" i="27"/>
  <c r="C34" i="27"/>
  <c r="C31" i="27"/>
  <c r="C32" i="27"/>
  <c r="C30" i="27"/>
  <c r="C29" i="27"/>
  <c r="C27" i="27"/>
  <c r="C28" i="27"/>
  <c r="C24" i="27"/>
  <c r="C21" i="27" l="1"/>
  <c r="C22" i="27"/>
  <c r="C20" i="27"/>
  <c r="C18" i="27"/>
  <c r="C19" i="27"/>
  <c r="C23" i="27"/>
  <c r="C17" i="27"/>
  <c r="F14" i="27"/>
  <c r="F15" i="27" s="1"/>
  <c r="C13" i="27"/>
  <c r="C14" i="27"/>
  <c r="C12" i="27"/>
  <c r="C6" i="27" l="1"/>
  <c r="B48" i="30"/>
  <c r="E34" i="30"/>
  <c r="E29" i="30" l="1"/>
  <c r="G53" i="30"/>
  <c r="G54" i="30" s="1"/>
  <c r="B51" i="30" s="1"/>
  <c r="E24" i="30"/>
  <c r="E22" i="30"/>
  <c r="B53" i="30" s="1"/>
  <c r="B54" i="30" l="1"/>
  <c r="G52" i="29"/>
  <c r="G51" i="29"/>
  <c r="B46" i="29" l="1"/>
  <c r="B49" i="29"/>
  <c r="B50" i="29"/>
  <c r="E24" i="29"/>
  <c r="E22" i="29"/>
  <c r="E32" i="29" l="1"/>
  <c r="B51" i="29" s="1"/>
  <c r="B52" i="29" s="1"/>
  <c r="B47" i="28"/>
  <c r="B44" i="28"/>
  <c r="G49" i="28"/>
  <c r="G50" i="28" s="1"/>
  <c r="B48" i="28"/>
  <c r="E24" i="28"/>
  <c r="E22" i="28"/>
  <c r="E30" i="28" s="1"/>
  <c r="B49" i="28" s="1"/>
  <c r="B50" i="28" l="1"/>
  <c r="G52" i="26"/>
  <c r="G53" i="26" s="1"/>
  <c r="B50" i="26" s="1"/>
  <c r="E31" i="26" l="1"/>
  <c r="E30" i="26"/>
  <c r="C25" i="27" l="1"/>
  <c r="C40" i="27"/>
  <c r="B51" i="26"/>
  <c r="E24" i="26"/>
  <c r="E22" i="26"/>
  <c r="E33" i="26" l="1"/>
  <c r="B52" i="26"/>
  <c r="B53" i="26" l="1"/>
</calcChain>
</file>

<file path=xl/sharedStrings.xml><?xml version="1.0" encoding="utf-8"?>
<sst xmlns="http://schemas.openxmlformats.org/spreadsheetml/2006/main" count="359" uniqueCount="130">
  <si>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</si>
  <si>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</si>
  <si>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</si>
  <si>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</si>
  <si>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</si>
  <si>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</si>
  <si>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</si>
  <si>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</si>
  <si>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</si>
  <si>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</si>
  <si>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</si>
  <si>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</si>
  <si>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</si>
  <si>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</si>
  <si>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</si>
  <si>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</si>
  <si>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</si>
  <si>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</si>
  <si>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</si>
  <si>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</si>
  <si>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</si>
  <si>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</si>
  <si>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</si>
  <si>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</si>
  <si>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Линейная,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</si>
  <si>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№15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</si>
  <si>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</si>
  <si>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</si>
  <si>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</si>
  <si>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</si>
  <si>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</si>
  <si>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Итого остаток на конец квартала </t>
  </si>
  <si>
    <t>в т.ч. Оплачено</t>
  </si>
  <si>
    <t>оплачено не жилые помещения</t>
  </si>
  <si>
    <t>Расходы по обслуживанию и тек. ремонту</t>
  </si>
  <si>
    <t>Информация для собственников:</t>
  </si>
  <si>
    <t xml:space="preserve">Расходы по управлению МКД </t>
  </si>
  <si>
    <t>Остаток на начало квартала</t>
  </si>
  <si>
    <t>определена приложением № 9 к договору №9 от 01.04.2015 г.</t>
  </si>
  <si>
    <t>Услуги по содержанию многоквартирного дома</t>
  </si>
  <si>
    <t>Оплачено за размещение оборудования ТТК</t>
  </si>
  <si>
    <t xml:space="preserve">Дератизация и дезинсекция </t>
  </si>
  <si>
    <t>по заявке собственников</t>
  </si>
  <si>
    <t>библ.</t>
  </si>
  <si>
    <t>админ.</t>
  </si>
  <si>
    <t>холодная вода на СОИ</t>
  </si>
  <si>
    <t>электроэнергия на СОИ</t>
  </si>
  <si>
    <t>водоотведение на СОИ</t>
  </si>
  <si>
    <t xml:space="preserve">пригородов </t>
  </si>
  <si>
    <t>39,7м2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</si>
  <si>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</si>
  <si>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S= 2424,6+249,5 (не жилые)=2674,1м2</t>
  </si>
  <si>
    <t>январь</t>
  </si>
  <si>
    <t>ч/ч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</si>
  <si>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</si>
  <si>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Земляникова Николая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</si>
  <si>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 №2 от 20.04.2023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</si>
  <si>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Земляников Н.А.</t>
    </r>
  </si>
  <si>
    <t>Вдохновение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</si>
  <si>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</si>
  <si>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</si>
  <si>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</si>
  <si>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</si>
  <si>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в том числе: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</si>
  <si>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</si>
  <si>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</si>
  <si>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</si>
  <si>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</si>
  <si>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</si>
  <si>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</si>
  <si>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Итого расходов</t>
  </si>
  <si>
    <t>Справочно: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</si>
  <si>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</si>
  <si>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</si>
  <si>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</si>
  <si>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</si>
  <si>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 Линейная, д. 19</t>
  </si>
  <si>
    <t xml:space="preserve"> </t>
  </si>
  <si>
    <t>* водоотведение на СОИ- 24348,9</t>
  </si>
  <si>
    <t>* электроэнергия на СОИ- 18415,45</t>
  </si>
  <si>
    <t>* холодная вода на СОИ - 15552,9</t>
  </si>
  <si>
    <t>Оплачено не жилые помещения</t>
  </si>
  <si>
    <t>за 1 квартал 2024 года</t>
  </si>
  <si>
    <t>31.03.2024 г.</t>
  </si>
  <si>
    <t>Выравнивание бордюрных камней</t>
  </si>
  <si>
    <t>Частичная замена стояка ХВС (кв.17)</t>
  </si>
  <si>
    <t>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</si>
  <si>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</si>
  <si>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</si>
  <si>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десять тысяч триста четыре рубля 77 копеек.</t>
  </si>
  <si>
    <t>Предъявлено населению  200595,74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</si>
  <si>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</si>
  <si>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</si>
  <si>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</si>
  <si>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двести три тысячи семьсот два рубля 91 копейка.</t>
  </si>
  <si>
    <t>Предъявлено населению  204688,79</t>
  </si>
  <si>
    <t>за 3 квартал 2024 года</t>
  </si>
  <si>
    <t>30.09.2024 г.</t>
  </si>
  <si>
    <t>3 квартал</t>
  </si>
  <si>
    <t>S дома = 2424,6+249,5 (не жилые) = 2674,1м2</t>
  </si>
  <si>
    <t>Техническое диагностирование ВДГО</t>
  </si>
  <si>
    <t>Поверка ОДПУ ХВС</t>
  </si>
  <si>
    <t xml:space="preserve">           2. Всего за период с "01" 07 2024 г. по "30" 09 2024 г. выполнено работ (оказано услуг) на общую сумму двести двадцать четыре тысячи девяносто рублей 48 копеек.</t>
  </si>
  <si>
    <t>Предъявлено населению  215579,67</t>
  </si>
  <si>
    <t>за 4 квартал 2024 года</t>
  </si>
  <si>
    <t>31.12.2024 г.</t>
  </si>
  <si>
    <t>4 квартал</t>
  </si>
  <si>
    <t>Ремонт забора на детской площадке</t>
  </si>
  <si>
    <t>Замена запорной арматуры на отоплении (смета)</t>
  </si>
  <si>
    <t>Ремонт кровли входа в подвал (смета)</t>
  </si>
  <si>
    <t>Оборудование укрытия (смета)</t>
  </si>
  <si>
    <t>октябрь</t>
  </si>
  <si>
    <t>декабрь</t>
  </si>
  <si>
    <t xml:space="preserve">           2. Всего за период с "01" 10 2024 г. по "31" 12 2024 г. выполнено работ (оказано услуг) на общую сумму двести шестьдесят пять тысяч сто семьдесят шесть рублей 04 копейки.</t>
  </si>
  <si>
    <t>Предъявлено населению  205834,86</t>
  </si>
  <si>
    <t>НА ЛИЦЕВОМ СЧЕТЕ  ЗА  период  с 01.01.2024 г. по 31.12.2024 г.</t>
  </si>
  <si>
    <t>Оплачено в текущем периоде по квитанциям</t>
  </si>
  <si>
    <t>Начислено всего 826699,06</t>
  </si>
  <si>
    <t>Остаток средств на 01.01.2025</t>
  </si>
  <si>
    <t>Задолженность населения по оплате на 01.01.2025 г.</t>
  </si>
  <si>
    <t>Непредвиденные работы 21 ч/ч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</si>
  <si>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</si>
  <si>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ХВС</t>
  </si>
  <si>
    <t xml:space="preserve">   * Техническое диагностирование ВДГО</t>
  </si>
  <si>
    <t xml:space="preserve">   * Замена запорной арматуры на отоплении (смета)</t>
  </si>
  <si>
    <t xml:space="preserve">   * Ремонт кровли входа в подвал (смета)</t>
  </si>
  <si>
    <t xml:space="preserve">   * Оборудование укрытия (смета)</t>
  </si>
  <si>
    <t>Отчет за 2024 год.</t>
  </si>
  <si>
    <t>Перечень предлагаемых работ на 2025 год.</t>
  </si>
  <si>
    <t>Предложение по структуре тарифа на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</si>
</sst>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166" fontId="14" fillId="0" borderId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0" fillId="0" borderId="0" xfId="0" applyFont="1"/>
    <xf numFmtId="43" fontId="4" fillId="0" borderId="0" xfId="0" applyNumberFormat="1" applyFont="1"/>
    <xf numFmtId="2" fontId="4" fillId="0" borderId="0" xfId="0" applyNumberFormat="1" applyFont="1"/>
    <xf numFmtId="0" fontId="3" fillId="0" borderId="0" xfId="0" applyFont="1" applyAlignment="1">
      <alignment wrapText="1"/>
    </xf>
    <xf numFmtId="39" fontId="7" fillId="0" borderId="0" xfId="1" applyNumberFormat="1" applyFont="1"/>
    <xf numFmtId="164" fontId="7" fillId="0" borderId="0" xfId="1" applyNumberFormat="1" applyFont="1"/>
    <xf numFmtId="165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7" fillId="0" borderId="1" xfId="0" applyFont="1" applyBorder="1"/>
    <xf numFmtId="0" fontId="13" fillId="0" borderId="4" xfId="0" applyFont="1" applyBorder="1"/>
    <xf numFmtId="0" fontId="3" fillId="0" borderId="1" xfId="0" applyFont="1" applyBorder="1" applyAlignment="1">
      <alignment wrapText="1"/>
    </xf>
    <xf numFmtId="0" fontId="13" fillId="2" borderId="1" xfId="0" applyFont="1" applyFill="1" applyBorder="1"/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3" fillId="2" borderId="4" xfId="0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0" fontId="4" fillId="0" borderId="1" xfId="0" applyFont="1" applyBorder="1" applyAlignment="1">
      <alignment wrapText="1"/>
    </xf>
    <xf numFmtId="4" fontId="3" fillId="0" borderId="0" xfId="0" applyNumberFormat="1" applyFont="1"/>
    <xf numFmtId="0" fontId="3" fillId="0" borderId="0" xfId="0" applyFont="1" applyBorder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7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165" fontId="8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165" fontId="8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43" fontId="18" fillId="0" borderId="0" xfId="0" applyNumberFormat="1" applyFont="1"/>
    <xf numFmtId="43" fontId="3" fillId="0" borderId="1" xfId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2" borderId="5" xfId="0" applyFont="1" applyFill="1" applyBorder="1" applyAlignment="1">
      <alignment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22" zoomScaleSheetLayoutView="100" workbookViewId="0">
      <selection activeCell="A29" sqref="A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27.7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82</v>
      </c>
      <c r="B3" s="88"/>
      <c r="C3" s="88"/>
      <c r="D3" s="88"/>
      <c r="E3" s="88"/>
    </row>
    <row r="4" spans="1:5" s="1" customFormat="1" ht="15.75" x14ac:dyDescent="0.25">
      <c r="A4" s="22" t="s">
        <v>13</v>
      </c>
      <c r="B4" s="30"/>
      <c r="C4" s="30"/>
      <c r="D4" s="51"/>
      <c r="E4" s="52" t="s">
        <v>83</v>
      </c>
    </row>
    <row r="5" spans="1:5" x14ac:dyDescent="0.25">
      <c r="A5" s="32"/>
      <c r="B5" s="30"/>
      <c r="C5" s="30"/>
      <c r="D5" s="30"/>
      <c r="E5" s="30"/>
    </row>
    <row r="6" spans="1:5" x14ac:dyDescent="0.25">
      <c r="A6" s="82" t="s">
        <v>0</v>
      </c>
      <c r="B6" s="82"/>
      <c r="C6" s="82"/>
      <c r="D6" s="82"/>
      <c r="E6" s="82"/>
    </row>
    <row r="7" spans="1:5" x14ac:dyDescent="0.25">
      <c r="A7" s="89" t="s">
        <v>24</v>
      </c>
      <c r="B7" s="89"/>
      <c r="C7" s="89"/>
      <c r="D7" s="89"/>
      <c r="E7" s="89"/>
    </row>
    <row r="8" spans="1:5" x14ac:dyDescent="0.25">
      <c r="A8" s="80" t="s">
        <v>1</v>
      </c>
      <c r="B8" s="80"/>
      <c r="C8" s="80"/>
      <c r="D8" s="80"/>
      <c r="E8" s="80"/>
    </row>
    <row r="9" spans="1:5" ht="18.75" customHeight="1" x14ac:dyDescent="0.25">
      <c r="A9" s="82" t="s">
        <v>55</v>
      </c>
      <c r="B9" s="82"/>
      <c r="C9" s="82"/>
      <c r="D9" s="82"/>
      <c r="E9" s="82"/>
    </row>
    <row r="10" spans="1:5" ht="22.9" customHeight="1" x14ac:dyDescent="0.25">
      <c r="A10" s="90" t="s">
        <v>14</v>
      </c>
      <c r="B10" s="91"/>
      <c r="C10" s="91"/>
      <c r="D10" s="91"/>
      <c r="E10" s="91"/>
    </row>
    <row r="11" spans="1:5" ht="27" customHeight="1" x14ac:dyDescent="0.25">
      <c r="A11" s="82" t="s">
        <v>56</v>
      </c>
      <c r="B11" s="82"/>
      <c r="C11" s="82"/>
      <c r="D11" s="82"/>
      <c r="E11" s="82"/>
    </row>
    <row r="12" spans="1:5" ht="18" customHeight="1" x14ac:dyDescent="0.25">
      <c r="A12" s="80" t="s">
        <v>15</v>
      </c>
      <c r="B12" s="81"/>
      <c r="C12" s="81"/>
      <c r="D12" s="81"/>
      <c r="E12" s="81"/>
    </row>
    <row r="13" spans="1:5" x14ac:dyDescent="0.25">
      <c r="A13" s="82" t="s">
        <v>21</v>
      </c>
      <c r="B13" s="82"/>
      <c r="C13" s="82"/>
      <c r="D13" s="82"/>
      <c r="E13" s="82"/>
    </row>
    <row r="14" spans="1:5" ht="15.75" customHeight="1" x14ac:dyDescent="0.25">
      <c r="A14" s="80" t="s">
        <v>2</v>
      </c>
      <c r="B14" s="81"/>
      <c r="C14" s="81"/>
      <c r="D14" s="81"/>
      <c r="E14" s="81"/>
    </row>
    <row r="15" spans="1:5" x14ac:dyDescent="0.25">
      <c r="A15" s="82" t="s">
        <v>50</v>
      </c>
      <c r="B15" s="82"/>
      <c r="C15" s="82"/>
      <c r="D15" s="82"/>
      <c r="E15" s="82"/>
    </row>
    <row r="16" spans="1:5" x14ac:dyDescent="0.25">
      <c r="A16" s="80" t="s">
        <v>16</v>
      </c>
      <c r="B16" s="81"/>
      <c r="C16" s="81"/>
      <c r="D16" s="81"/>
      <c r="E16" s="81"/>
    </row>
    <row r="17" spans="1:7" ht="32.25" customHeight="1" x14ac:dyDescent="0.25">
      <c r="A17" s="82" t="s">
        <v>17</v>
      </c>
      <c r="B17" s="82"/>
      <c r="C17" s="82"/>
      <c r="D17" s="82"/>
      <c r="E17" s="82"/>
    </row>
    <row r="18" spans="1:7" ht="57.6" customHeight="1" x14ac:dyDescent="0.25">
      <c r="A18" s="82" t="s">
        <v>25</v>
      </c>
      <c r="B18" s="82"/>
      <c r="C18" s="82"/>
      <c r="D18" s="82"/>
      <c r="E18" s="82"/>
    </row>
    <row r="19" spans="1:7" ht="34.5" customHeight="1" x14ac:dyDescent="0.25">
      <c r="A19" s="83" t="s">
        <v>26</v>
      </c>
      <c r="B19" s="83"/>
      <c r="C19" s="83"/>
      <c r="D19" s="83"/>
      <c r="E19" s="83"/>
    </row>
    <row r="20" spans="1:7" ht="18" customHeight="1" x14ac:dyDescent="0.25">
      <c r="A20" s="83"/>
      <c r="B20" s="83"/>
      <c r="C20" s="83"/>
      <c r="D20" s="83"/>
      <c r="E20" s="83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5" t="s">
        <v>39</v>
      </c>
      <c r="B22" s="8" t="s">
        <v>38</v>
      </c>
      <c r="C22" s="3" t="s">
        <v>4</v>
      </c>
      <c r="D22" s="3">
        <v>16.48</v>
      </c>
      <c r="E22" s="21">
        <f>D22*F20*G20</f>
        <v>132207.50399999999</v>
      </c>
    </row>
    <row r="23" spans="1:7" ht="25.5" x14ac:dyDescent="0.25">
      <c r="A23" s="6" t="s">
        <v>41</v>
      </c>
      <c r="B23" s="8" t="s">
        <v>42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6.06</v>
      </c>
      <c r="E24" s="7">
        <f>D24*F20*G20</f>
        <v>48615.137999999992</v>
      </c>
    </row>
    <row r="25" spans="1:7" x14ac:dyDescent="0.25">
      <c r="A25" s="6" t="s">
        <v>47</v>
      </c>
      <c r="B25" s="8" t="s">
        <v>28</v>
      </c>
      <c r="C25" s="3" t="s">
        <v>29</v>
      </c>
      <c r="D25" s="3"/>
      <c r="E25" s="7">
        <v>8943.49</v>
      </c>
    </row>
    <row r="26" spans="1:7" x14ac:dyDescent="0.25">
      <c r="A26" s="6" t="s">
        <v>46</v>
      </c>
      <c r="B26" s="8" t="s">
        <v>28</v>
      </c>
      <c r="C26" s="3" t="s">
        <v>29</v>
      </c>
      <c r="D26" s="3"/>
      <c r="E26" s="7">
        <v>6596</v>
      </c>
    </row>
    <row r="27" spans="1:7" x14ac:dyDescent="0.25">
      <c r="A27" s="6" t="s">
        <v>45</v>
      </c>
      <c r="B27" s="8" t="s">
        <v>28</v>
      </c>
      <c r="C27" s="3" t="s">
        <v>29</v>
      </c>
      <c r="D27" s="3"/>
      <c r="E27" s="7">
        <v>5712.66</v>
      </c>
    </row>
    <row r="28" spans="1:7" x14ac:dyDescent="0.25">
      <c r="A28" s="6" t="s">
        <v>27</v>
      </c>
      <c r="B28" s="8" t="s">
        <v>28</v>
      </c>
      <c r="C28" s="3" t="s">
        <v>29</v>
      </c>
      <c r="D28" s="3"/>
      <c r="E28" s="7">
        <v>2405.79</v>
      </c>
    </row>
    <row r="29" spans="1:7" s="61" customFormat="1" ht="60" x14ac:dyDescent="0.25">
      <c r="A29" s="57" t="s">
        <v>87</v>
      </c>
      <c r="B29" s="58" t="s">
        <v>88</v>
      </c>
      <c r="C29" s="59" t="s">
        <v>29</v>
      </c>
      <c r="D29" s="59"/>
      <c r="E29" s="60">
        <v>1403</v>
      </c>
    </row>
    <row r="30" spans="1:7" ht="30" x14ac:dyDescent="0.25">
      <c r="A30" s="40" t="s">
        <v>85</v>
      </c>
      <c r="B30" s="8" t="s">
        <v>52</v>
      </c>
      <c r="C30" s="3" t="s">
        <v>53</v>
      </c>
      <c r="D30" s="3">
        <v>16</v>
      </c>
      <c r="E30" s="7">
        <f>D30*260.07</f>
        <v>4161.12</v>
      </c>
    </row>
    <row r="31" spans="1:7" x14ac:dyDescent="0.25">
      <c r="A31" s="29" t="s">
        <v>84</v>
      </c>
      <c r="B31" s="8" t="s">
        <v>86</v>
      </c>
      <c r="C31" s="3" t="s">
        <v>53</v>
      </c>
      <c r="D31" s="3">
        <v>1</v>
      </c>
      <c r="E31" s="7">
        <f>D31*260.07</f>
        <v>260.07</v>
      </c>
    </row>
    <row r="32" spans="1:7" x14ac:dyDescent="0.25">
      <c r="A32" s="24"/>
      <c r="B32" s="27"/>
      <c r="C32" s="3"/>
      <c r="D32" s="26"/>
      <c r="E32" s="7"/>
    </row>
    <row r="33" spans="1:9" s="12" customFormat="1" ht="14.25" x14ac:dyDescent="0.2">
      <c r="A33" s="9" t="s">
        <v>23</v>
      </c>
      <c r="B33" s="23"/>
      <c r="C33" s="10"/>
      <c r="D33" s="10"/>
      <c r="E33" s="11">
        <f>SUM(E22:E32)</f>
        <v>210304.772</v>
      </c>
    </row>
    <row r="35" spans="1:9" ht="34.5" customHeight="1" x14ac:dyDescent="0.25">
      <c r="A35" s="84" t="s">
        <v>89</v>
      </c>
      <c r="B35" s="84"/>
      <c r="C35" s="84"/>
      <c r="D35" s="84"/>
      <c r="E35" s="84"/>
    </row>
    <row r="36" spans="1:9" ht="30" customHeight="1" x14ac:dyDescent="0.25">
      <c r="A36" s="82" t="s">
        <v>20</v>
      </c>
      <c r="B36" s="82"/>
      <c r="C36" s="82"/>
      <c r="D36" s="82"/>
      <c r="E36" s="82"/>
    </row>
    <row r="37" spans="1:9" ht="20.25" customHeight="1" x14ac:dyDescent="0.25">
      <c r="A37" s="82" t="s">
        <v>19</v>
      </c>
      <c r="B37" s="82"/>
      <c r="C37" s="82"/>
      <c r="D37" s="82"/>
      <c r="E37" s="82"/>
      <c r="F37" s="12"/>
      <c r="G37" s="12"/>
      <c r="H37" s="13"/>
    </row>
    <row r="38" spans="1:9" x14ac:dyDescent="0.25">
      <c r="A38" s="82" t="s">
        <v>30</v>
      </c>
      <c r="B38" s="82"/>
      <c r="C38" s="82"/>
      <c r="D38" s="82"/>
      <c r="E38" s="82"/>
    </row>
    <row r="39" spans="1:9" x14ac:dyDescent="0.25">
      <c r="A39" s="79" t="s">
        <v>5</v>
      </c>
      <c r="B39" s="79"/>
      <c r="C39" s="79"/>
      <c r="D39" s="79"/>
      <c r="E39" s="79"/>
    </row>
    <row r="40" spans="1:9" x14ac:dyDescent="0.25">
      <c r="A40" s="74" t="s">
        <v>54</v>
      </c>
      <c r="B40" s="74"/>
      <c r="C40" s="74"/>
      <c r="D40" s="74"/>
      <c r="E40" s="4"/>
    </row>
    <row r="41" spans="1:9" x14ac:dyDescent="0.25">
      <c r="B41" s="75" t="s">
        <v>18</v>
      </c>
      <c r="C41" s="75"/>
      <c r="D41" s="75"/>
      <c r="E41" s="5" t="s">
        <v>6</v>
      </c>
    </row>
    <row r="42" spans="1:9" x14ac:dyDescent="0.25">
      <c r="A42" s="31"/>
      <c r="B42" s="31"/>
      <c r="C42" s="31"/>
      <c r="D42" s="31"/>
      <c r="E42" s="31"/>
    </row>
    <row r="43" spans="1:9" ht="15" customHeight="1" x14ac:dyDescent="0.25">
      <c r="A43" s="76" t="s">
        <v>57</v>
      </c>
      <c r="B43" s="76"/>
      <c r="C43" s="76"/>
      <c r="D43" s="76"/>
      <c r="E43" s="76"/>
    </row>
    <row r="44" spans="1:9" x14ac:dyDescent="0.25">
      <c r="B44" s="77" t="s">
        <v>18</v>
      </c>
      <c r="C44" s="77"/>
      <c r="D44" s="77"/>
      <c r="E44" s="5" t="s">
        <v>6</v>
      </c>
    </row>
    <row r="45" spans="1:9" x14ac:dyDescent="0.25">
      <c r="A45" s="2" t="s">
        <v>51</v>
      </c>
    </row>
    <row r="46" spans="1:9" ht="14.45" customHeight="1" x14ac:dyDescent="0.25">
      <c r="A46" s="12" t="s">
        <v>35</v>
      </c>
      <c r="I46" s="78"/>
    </row>
    <row r="47" spans="1:9" x14ac:dyDescent="0.25">
      <c r="A47" s="2" t="s">
        <v>37</v>
      </c>
      <c r="B47" s="20">
        <v>28700.92</v>
      </c>
      <c r="I47" s="78"/>
    </row>
    <row r="48" spans="1:9" ht="31.5" x14ac:dyDescent="0.25">
      <c r="A48" s="18" t="s">
        <v>90</v>
      </c>
      <c r="B48" s="14"/>
    </row>
    <row r="49" spans="1:8" x14ac:dyDescent="0.25">
      <c r="A49" s="2" t="s">
        <v>32</v>
      </c>
      <c r="B49" s="14">
        <v>199481.39</v>
      </c>
      <c r="F49" s="2" t="s">
        <v>48</v>
      </c>
      <c r="G49" s="2">
        <v>2194.46</v>
      </c>
      <c r="H49" s="28" t="s">
        <v>49</v>
      </c>
    </row>
    <row r="50" spans="1:8" x14ac:dyDescent="0.25">
      <c r="A50" s="2" t="s">
        <v>33</v>
      </c>
      <c r="B50" s="14">
        <f>G53</f>
        <v>15390.74</v>
      </c>
      <c r="H50" s="28"/>
    </row>
    <row r="51" spans="1:8" ht="30" x14ac:dyDescent="0.25">
      <c r="A51" s="33" t="s">
        <v>40</v>
      </c>
      <c r="B51" s="14">
        <f>3*330</f>
        <v>990</v>
      </c>
      <c r="F51" s="2" t="s">
        <v>43</v>
      </c>
      <c r="G51" s="2">
        <v>7213.5</v>
      </c>
      <c r="H51" s="17" t="s">
        <v>58</v>
      </c>
    </row>
    <row r="52" spans="1:8" ht="30" x14ac:dyDescent="0.25">
      <c r="A52" s="33" t="s">
        <v>34</v>
      </c>
      <c r="B52" s="14">
        <f>E33</f>
        <v>210304.772</v>
      </c>
      <c r="F52" s="2" t="s">
        <v>44</v>
      </c>
      <c r="G52" s="2">
        <f>2417.28+3565.5</f>
        <v>5982.7800000000007</v>
      </c>
      <c r="H52" s="17"/>
    </row>
    <row r="53" spans="1:8" x14ac:dyDescent="0.25">
      <c r="A53" s="15" t="s">
        <v>31</v>
      </c>
      <c r="B53" s="19">
        <f>B47+B49+B50+B51-B52</f>
        <v>34258.277999999991</v>
      </c>
      <c r="G53" s="2">
        <f>SUM(G49:G52)</f>
        <v>15390.74</v>
      </c>
      <c r="H53" s="17"/>
    </row>
    <row r="55" spans="1:8" x14ac:dyDescent="0.25">
      <c r="B55" s="16">
        <v>28700.92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0:D40"/>
    <mergeCell ref="B41:D41"/>
    <mergeCell ref="A43:E43"/>
    <mergeCell ref="B44:D44"/>
    <mergeCell ref="I46:I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topLeftCell="A25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27.7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91</v>
      </c>
      <c r="B3" s="88"/>
      <c r="C3" s="88"/>
      <c r="D3" s="88"/>
      <c r="E3" s="88"/>
    </row>
    <row r="4" spans="1:5" s="1" customFormat="1" ht="15.75" x14ac:dyDescent="0.25">
      <c r="A4" s="22" t="s">
        <v>13</v>
      </c>
      <c r="B4" s="56"/>
      <c r="C4" s="56"/>
      <c r="D4" s="51"/>
      <c r="E4" s="52" t="s">
        <v>92</v>
      </c>
    </row>
    <row r="5" spans="1:5" x14ac:dyDescent="0.25">
      <c r="A5" s="54"/>
      <c r="B5" s="56"/>
      <c r="C5" s="56"/>
      <c r="D5" s="56"/>
      <c r="E5" s="56"/>
    </row>
    <row r="6" spans="1:5" x14ac:dyDescent="0.25">
      <c r="A6" s="82" t="s">
        <v>0</v>
      </c>
      <c r="B6" s="82"/>
      <c r="C6" s="82"/>
      <c r="D6" s="82"/>
      <c r="E6" s="82"/>
    </row>
    <row r="7" spans="1:5" x14ac:dyDescent="0.25">
      <c r="A7" s="89" t="s">
        <v>24</v>
      </c>
      <c r="B7" s="89"/>
      <c r="C7" s="89"/>
      <c r="D7" s="89"/>
      <c r="E7" s="89"/>
    </row>
    <row r="8" spans="1:5" x14ac:dyDescent="0.25">
      <c r="A8" s="80" t="s">
        <v>1</v>
      </c>
      <c r="B8" s="80"/>
      <c r="C8" s="80"/>
      <c r="D8" s="80"/>
      <c r="E8" s="80"/>
    </row>
    <row r="9" spans="1:5" ht="18.75" customHeight="1" x14ac:dyDescent="0.25">
      <c r="A9" s="82" t="s">
        <v>55</v>
      </c>
      <c r="B9" s="82"/>
      <c r="C9" s="82"/>
      <c r="D9" s="82"/>
      <c r="E9" s="82"/>
    </row>
    <row r="10" spans="1:5" ht="22.9" customHeight="1" x14ac:dyDescent="0.25">
      <c r="A10" s="90" t="s">
        <v>14</v>
      </c>
      <c r="B10" s="91"/>
      <c r="C10" s="91"/>
      <c r="D10" s="91"/>
      <c r="E10" s="91"/>
    </row>
    <row r="11" spans="1:5" ht="27" customHeight="1" x14ac:dyDescent="0.25">
      <c r="A11" s="82" t="s">
        <v>56</v>
      </c>
      <c r="B11" s="82"/>
      <c r="C11" s="82"/>
      <c r="D11" s="82"/>
      <c r="E11" s="82"/>
    </row>
    <row r="12" spans="1:5" ht="18" customHeight="1" x14ac:dyDescent="0.25">
      <c r="A12" s="80" t="s">
        <v>15</v>
      </c>
      <c r="B12" s="81"/>
      <c r="C12" s="81"/>
      <c r="D12" s="81"/>
      <c r="E12" s="81"/>
    </row>
    <row r="13" spans="1:5" x14ac:dyDescent="0.25">
      <c r="A13" s="82" t="s">
        <v>21</v>
      </c>
      <c r="B13" s="82"/>
      <c r="C13" s="82"/>
      <c r="D13" s="82"/>
      <c r="E13" s="82"/>
    </row>
    <row r="14" spans="1:5" ht="15.75" customHeight="1" x14ac:dyDescent="0.25">
      <c r="A14" s="80" t="s">
        <v>2</v>
      </c>
      <c r="B14" s="81"/>
      <c r="C14" s="81"/>
      <c r="D14" s="81"/>
      <c r="E14" s="81"/>
    </row>
    <row r="15" spans="1:5" x14ac:dyDescent="0.25">
      <c r="A15" s="82" t="s">
        <v>50</v>
      </c>
      <c r="B15" s="82"/>
      <c r="C15" s="82"/>
      <c r="D15" s="82"/>
      <c r="E15" s="82"/>
    </row>
    <row r="16" spans="1:5" x14ac:dyDescent="0.25">
      <c r="A16" s="80" t="s">
        <v>16</v>
      </c>
      <c r="B16" s="81"/>
      <c r="C16" s="81"/>
      <c r="D16" s="81"/>
      <c r="E16" s="81"/>
    </row>
    <row r="17" spans="1:7" ht="32.25" customHeight="1" x14ac:dyDescent="0.25">
      <c r="A17" s="82" t="s">
        <v>17</v>
      </c>
      <c r="B17" s="82"/>
      <c r="C17" s="82"/>
      <c r="D17" s="82"/>
      <c r="E17" s="82"/>
    </row>
    <row r="18" spans="1:7" ht="57.6" customHeight="1" x14ac:dyDescent="0.25">
      <c r="A18" s="82" t="s">
        <v>25</v>
      </c>
      <c r="B18" s="82"/>
      <c r="C18" s="82"/>
      <c r="D18" s="82"/>
      <c r="E18" s="82"/>
    </row>
    <row r="19" spans="1:7" ht="34.5" customHeight="1" x14ac:dyDescent="0.25">
      <c r="A19" s="83" t="s">
        <v>26</v>
      </c>
      <c r="B19" s="83"/>
      <c r="C19" s="83"/>
      <c r="D19" s="83"/>
      <c r="E19" s="83"/>
    </row>
    <row r="20" spans="1:7" ht="18" customHeight="1" x14ac:dyDescent="0.25">
      <c r="A20" s="83"/>
      <c r="B20" s="83"/>
      <c r="C20" s="83"/>
      <c r="D20" s="83"/>
      <c r="E20" s="83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5" t="s">
        <v>39</v>
      </c>
      <c r="B22" s="8" t="s">
        <v>38</v>
      </c>
      <c r="C22" s="3" t="s">
        <v>4</v>
      </c>
      <c r="D22" s="3">
        <v>16.48</v>
      </c>
      <c r="E22" s="21">
        <f>D22*F20*G20</f>
        <v>132207.50399999999</v>
      </c>
    </row>
    <row r="23" spans="1:7" ht="25.5" x14ac:dyDescent="0.25">
      <c r="A23" s="6" t="s">
        <v>41</v>
      </c>
      <c r="B23" s="8" t="s">
        <v>42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6.06</v>
      </c>
      <c r="E24" s="7">
        <f>D24*F20*G20</f>
        <v>48615.137999999992</v>
      </c>
    </row>
    <row r="25" spans="1:7" x14ac:dyDescent="0.25">
      <c r="A25" s="6" t="s">
        <v>47</v>
      </c>
      <c r="B25" s="8" t="s">
        <v>93</v>
      </c>
      <c r="C25" s="3" t="s">
        <v>29</v>
      </c>
      <c r="D25" s="3"/>
      <c r="E25" s="7">
        <v>8790.2000000000007</v>
      </c>
    </row>
    <row r="26" spans="1:7" x14ac:dyDescent="0.25">
      <c r="A26" s="6" t="s">
        <v>46</v>
      </c>
      <c r="B26" s="8" t="s">
        <v>93</v>
      </c>
      <c r="C26" s="3" t="s">
        <v>29</v>
      </c>
      <c r="D26" s="3"/>
      <c r="E26" s="7">
        <v>6353.5</v>
      </c>
    </row>
    <row r="27" spans="1:7" x14ac:dyDescent="0.25">
      <c r="A27" s="6" t="s">
        <v>45</v>
      </c>
      <c r="B27" s="8" t="s">
        <v>93</v>
      </c>
      <c r="C27" s="3" t="s">
        <v>29</v>
      </c>
      <c r="D27" s="3"/>
      <c r="E27" s="7">
        <v>5614.75</v>
      </c>
    </row>
    <row r="28" spans="1:7" x14ac:dyDescent="0.25">
      <c r="A28" s="6" t="s">
        <v>27</v>
      </c>
      <c r="B28" s="8" t="s">
        <v>93</v>
      </c>
      <c r="C28" s="3" t="s">
        <v>29</v>
      </c>
      <c r="D28" s="3"/>
      <c r="E28" s="7">
        <v>2121.8200000000002</v>
      </c>
    </row>
    <row r="29" spans="1:7" x14ac:dyDescent="0.25">
      <c r="A29" s="24"/>
      <c r="B29" s="27"/>
      <c r="C29" s="3"/>
      <c r="D29" s="26"/>
      <c r="E29" s="7"/>
    </row>
    <row r="30" spans="1:7" s="12" customFormat="1" ht="14.25" x14ac:dyDescent="0.2">
      <c r="A30" s="9" t="s">
        <v>23</v>
      </c>
      <c r="B30" s="23"/>
      <c r="C30" s="10"/>
      <c r="D30" s="10"/>
      <c r="E30" s="11">
        <f>SUM(E22:E29)</f>
        <v>203702.91200000001</v>
      </c>
    </row>
    <row r="32" spans="1:7" ht="34.5" customHeight="1" x14ac:dyDescent="0.25">
      <c r="A32" s="84" t="s">
        <v>94</v>
      </c>
      <c r="B32" s="84"/>
      <c r="C32" s="84"/>
      <c r="D32" s="84"/>
      <c r="E32" s="84"/>
    </row>
    <row r="33" spans="1:9" ht="30" customHeight="1" x14ac:dyDescent="0.25">
      <c r="A33" s="82" t="s">
        <v>20</v>
      </c>
      <c r="B33" s="82"/>
      <c r="C33" s="82"/>
      <c r="D33" s="82"/>
      <c r="E33" s="82"/>
    </row>
    <row r="34" spans="1:9" ht="20.25" customHeight="1" x14ac:dyDescent="0.25">
      <c r="A34" s="82" t="s">
        <v>19</v>
      </c>
      <c r="B34" s="82"/>
      <c r="C34" s="82"/>
      <c r="D34" s="82"/>
      <c r="E34" s="82"/>
      <c r="F34" s="12"/>
      <c r="G34" s="12"/>
      <c r="H34" s="13"/>
    </row>
    <row r="35" spans="1:9" x14ac:dyDescent="0.25">
      <c r="A35" s="82" t="s">
        <v>30</v>
      </c>
      <c r="B35" s="82"/>
      <c r="C35" s="82"/>
      <c r="D35" s="82"/>
      <c r="E35" s="82"/>
    </row>
    <row r="36" spans="1:9" x14ac:dyDescent="0.25">
      <c r="A36" s="79" t="s">
        <v>5</v>
      </c>
      <c r="B36" s="79"/>
      <c r="C36" s="79"/>
      <c r="D36" s="79"/>
      <c r="E36" s="79"/>
    </row>
    <row r="37" spans="1:9" x14ac:dyDescent="0.25">
      <c r="A37" s="74" t="s">
        <v>54</v>
      </c>
      <c r="B37" s="74"/>
      <c r="C37" s="74"/>
      <c r="D37" s="74"/>
      <c r="E37" s="4"/>
    </row>
    <row r="38" spans="1:9" x14ac:dyDescent="0.25">
      <c r="B38" s="75" t="s">
        <v>18</v>
      </c>
      <c r="C38" s="75"/>
      <c r="D38" s="75"/>
      <c r="E38" s="5" t="s">
        <v>6</v>
      </c>
    </row>
    <row r="39" spans="1:9" x14ac:dyDescent="0.25">
      <c r="A39" s="53"/>
      <c r="B39" s="53"/>
      <c r="C39" s="53"/>
      <c r="D39" s="53"/>
      <c r="E39" s="53"/>
    </row>
    <row r="40" spans="1:9" ht="15" customHeight="1" x14ac:dyDescent="0.25">
      <c r="A40" s="76" t="s">
        <v>57</v>
      </c>
      <c r="B40" s="76"/>
      <c r="C40" s="76"/>
      <c r="D40" s="76"/>
      <c r="E40" s="76"/>
    </row>
    <row r="41" spans="1:9" x14ac:dyDescent="0.25">
      <c r="B41" s="77" t="s">
        <v>18</v>
      </c>
      <c r="C41" s="77"/>
      <c r="D41" s="77"/>
      <c r="E41" s="5" t="s">
        <v>6</v>
      </c>
    </row>
    <row r="42" spans="1:9" x14ac:dyDescent="0.25">
      <c r="A42" s="2" t="s">
        <v>51</v>
      </c>
    </row>
    <row r="43" spans="1:9" ht="14.45" customHeight="1" x14ac:dyDescent="0.25">
      <c r="A43" s="12" t="s">
        <v>35</v>
      </c>
      <c r="I43" s="78"/>
    </row>
    <row r="44" spans="1:9" x14ac:dyDescent="0.25">
      <c r="A44" s="2" t="s">
        <v>37</v>
      </c>
      <c r="B44" s="20">
        <f>'1кв'!B53</f>
        <v>34258.277999999991</v>
      </c>
      <c r="I44" s="78"/>
    </row>
    <row r="45" spans="1:9" ht="31.5" x14ac:dyDescent="0.25">
      <c r="A45" s="18" t="s">
        <v>95</v>
      </c>
      <c r="B45" s="14"/>
    </row>
    <row r="46" spans="1:9" x14ac:dyDescent="0.25">
      <c r="A46" s="2" t="s">
        <v>32</v>
      </c>
      <c r="B46" s="14">
        <v>203620.39</v>
      </c>
      <c r="F46" s="2" t="s">
        <v>48</v>
      </c>
      <c r="G46" s="2">
        <v>4441.62</v>
      </c>
      <c r="H46" s="28" t="s">
        <v>49</v>
      </c>
    </row>
    <row r="47" spans="1:9" x14ac:dyDescent="0.25">
      <c r="A47" s="2" t="s">
        <v>33</v>
      </c>
      <c r="B47" s="14">
        <f>G50</f>
        <v>17798.25</v>
      </c>
      <c r="H47" s="28"/>
    </row>
    <row r="48" spans="1:9" ht="30" x14ac:dyDescent="0.25">
      <c r="A48" s="55" t="s">
        <v>40</v>
      </c>
      <c r="B48" s="14">
        <f>3*330</f>
        <v>990</v>
      </c>
      <c r="F48" s="2" t="s">
        <v>43</v>
      </c>
      <c r="G48" s="2">
        <v>7373.85</v>
      </c>
      <c r="H48" s="17" t="s">
        <v>58</v>
      </c>
    </row>
    <row r="49" spans="1:8" ht="30" x14ac:dyDescent="0.25">
      <c r="A49" s="55" t="s">
        <v>34</v>
      </c>
      <c r="B49" s="14">
        <f>E30</f>
        <v>203702.91200000001</v>
      </c>
      <c r="F49" s="2" t="s">
        <v>44</v>
      </c>
      <c r="G49" s="2">
        <f>2417.28+3565.5</f>
        <v>5982.7800000000007</v>
      </c>
      <c r="H49" s="17"/>
    </row>
    <row r="50" spans="1:8" x14ac:dyDescent="0.25">
      <c r="A50" s="15" t="s">
        <v>31</v>
      </c>
      <c r="B50" s="19">
        <f>B44+B46+B47+B48-B49</f>
        <v>52964.005999999994</v>
      </c>
      <c r="G50" s="2">
        <f>SUM(G46:G49)</f>
        <v>17798.25</v>
      </c>
      <c r="H50" s="17"/>
    </row>
    <row r="52" spans="1:8" x14ac:dyDescent="0.25">
      <c r="B52" s="16"/>
    </row>
  </sheetData>
  <mergeCells count="28">
    <mergeCell ref="B38:D38"/>
    <mergeCell ref="A40:E40"/>
    <mergeCell ref="B41:D41"/>
    <mergeCell ref="I43:I44"/>
    <mergeCell ref="A32:E32"/>
    <mergeCell ref="A33:E33"/>
    <mergeCell ref="A34:E34"/>
    <mergeCell ref="A35:E35"/>
    <mergeCell ref="A36:E36"/>
    <mergeCell ref="A37:D3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28" zoomScaleSheetLayoutView="100" workbookViewId="0">
      <selection activeCell="A29" sqref="A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27.7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96</v>
      </c>
      <c r="B3" s="88"/>
      <c r="C3" s="88"/>
      <c r="D3" s="88"/>
      <c r="E3" s="88"/>
    </row>
    <row r="4" spans="1:5" s="1" customFormat="1" ht="15.75" x14ac:dyDescent="0.25">
      <c r="A4" s="22" t="s">
        <v>13</v>
      </c>
      <c r="B4" s="62"/>
      <c r="C4" s="62"/>
      <c r="D4" s="51"/>
      <c r="E4" s="52" t="s">
        <v>97</v>
      </c>
    </row>
    <row r="5" spans="1:5" x14ac:dyDescent="0.25">
      <c r="A5" s="64"/>
      <c r="B5" s="62"/>
      <c r="C5" s="62"/>
      <c r="D5" s="62"/>
      <c r="E5" s="62"/>
    </row>
    <row r="6" spans="1:5" x14ac:dyDescent="0.25">
      <c r="A6" s="82" t="s">
        <v>0</v>
      </c>
      <c r="B6" s="82"/>
      <c r="C6" s="82"/>
      <c r="D6" s="82"/>
      <c r="E6" s="82"/>
    </row>
    <row r="7" spans="1:5" x14ac:dyDescent="0.25">
      <c r="A7" s="89" t="s">
        <v>24</v>
      </c>
      <c r="B7" s="89"/>
      <c r="C7" s="89"/>
      <c r="D7" s="89"/>
      <c r="E7" s="89"/>
    </row>
    <row r="8" spans="1:5" x14ac:dyDescent="0.25">
      <c r="A8" s="80" t="s">
        <v>1</v>
      </c>
      <c r="B8" s="80"/>
      <c r="C8" s="80"/>
      <c r="D8" s="80"/>
      <c r="E8" s="80"/>
    </row>
    <row r="9" spans="1:5" ht="18.75" customHeight="1" x14ac:dyDescent="0.25">
      <c r="A9" s="82" t="s">
        <v>55</v>
      </c>
      <c r="B9" s="82"/>
      <c r="C9" s="82"/>
      <c r="D9" s="82"/>
      <c r="E9" s="82"/>
    </row>
    <row r="10" spans="1:5" ht="22.9" customHeight="1" x14ac:dyDescent="0.25">
      <c r="A10" s="90" t="s">
        <v>14</v>
      </c>
      <c r="B10" s="91"/>
      <c r="C10" s="91"/>
      <c r="D10" s="91"/>
      <c r="E10" s="91"/>
    </row>
    <row r="11" spans="1:5" ht="27" customHeight="1" x14ac:dyDescent="0.25">
      <c r="A11" s="82" t="s">
        <v>56</v>
      </c>
      <c r="B11" s="82"/>
      <c r="C11" s="82"/>
      <c r="D11" s="82"/>
      <c r="E11" s="82"/>
    </row>
    <row r="12" spans="1:5" ht="18" customHeight="1" x14ac:dyDescent="0.25">
      <c r="A12" s="80" t="s">
        <v>15</v>
      </c>
      <c r="B12" s="81"/>
      <c r="C12" s="81"/>
      <c r="D12" s="81"/>
      <c r="E12" s="81"/>
    </row>
    <row r="13" spans="1:5" x14ac:dyDescent="0.25">
      <c r="A13" s="82" t="s">
        <v>21</v>
      </c>
      <c r="B13" s="82"/>
      <c r="C13" s="82"/>
      <c r="D13" s="82"/>
      <c r="E13" s="82"/>
    </row>
    <row r="14" spans="1:5" ht="15.75" customHeight="1" x14ac:dyDescent="0.25">
      <c r="A14" s="80" t="s">
        <v>2</v>
      </c>
      <c r="B14" s="81"/>
      <c r="C14" s="81"/>
      <c r="D14" s="81"/>
      <c r="E14" s="81"/>
    </row>
    <row r="15" spans="1:5" x14ac:dyDescent="0.25">
      <c r="A15" s="82" t="s">
        <v>50</v>
      </c>
      <c r="B15" s="82"/>
      <c r="C15" s="82"/>
      <c r="D15" s="82"/>
      <c r="E15" s="82"/>
    </row>
    <row r="16" spans="1:5" x14ac:dyDescent="0.25">
      <c r="A16" s="80" t="s">
        <v>16</v>
      </c>
      <c r="B16" s="81"/>
      <c r="C16" s="81"/>
      <c r="D16" s="81"/>
      <c r="E16" s="81"/>
    </row>
    <row r="17" spans="1:7" ht="32.25" customHeight="1" x14ac:dyDescent="0.25">
      <c r="A17" s="82" t="s">
        <v>17</v>
      </c>
      <c r="B17" s="82"/>
      <c r="C17" s="82"/>
      <c r="D17" s="82"/>
      <c r="E17" s="82"/>
    </row>
    <row r="18" spans="1:7" ht="57.6" customHeight="1" x14ac:dyDescent="0.25">
      <c r="A18" s="82" t="s">
        <v>25</v>
      </c>
      <c r="B18" s="82"/>
      <c r="C18" s="82"/>
      <c r="D18" s="82"/>
      <c r="E18" s="82"/>
    </row>
    <row r="19" spans="1:7" ht="34.5" customHeight="1" x14ac:dyDescent="0.25">
      <c r="A19" s="83" t="s">
        <v>26</v>
      </c>
      <c r="B19" s="83"/>
      <c r="C19" s="83"/>
      <c r="D19" s="83"/>
      <c r="E19" s="83"/>
    </row>
    <row r="20" spans="1:7" ht="18" customHeight="1" x14ac:dyDescent="0.25">
      <c r="A20" s="83"/>
      <c r="B20" s="83"/>
      <c r="C20" s="83"/>
      <c r="D20" s="83"/>
      <c r="E20" s="83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5" t="s">
        <v>39</v>
      </c>
      <c r="B22" s="8" t="s">
        <v>38</v>
      </c>
      <c r="C22" s="3" t="s">
        <v>4</v>
      </c>
      <c r="D22" s="3">
        <v>18.079999999999998</v>
      </c>
      <c r="E22" s="21">
        <f>D22*F20*G20</f>
        <v>145043.18399999998</v>
      </c>
    </row>
    <row r="23" spans="1:7" ht="25.5" x14ac:dyDescent="0.25">
      <c r="A23" s="6" t="s">
        <v>41</v>
      </c>
      <c r="B23" s="8" t="s">
        <v>42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6.51</v>
      </c>
      <c r="E24" s="7">
        <f>D24*F20*G20</f>
        <v>52225.172999999995</v>
      </c>
    </row>
    <row r="25" spans="1:7" x14ac:dyDescent="0.25">
      <c r="A25" s="6" t="s">
        <v>47</v>
      </c>
      <c r="B25" s="8" t="s">
        <v>98</v>
      </c>
      <c r="C25" s="3" t="s">
        <v>29</v>
      </c>
      <c r="D25" s="3"/>
      <c r="E25" s="7">
        <v>3708.08</v>
      </c>
    </row>
    <row r="26" spans="1:7" x14ac:dyDescent="0.25">
      <c r="A26" s="6" t="s">
        <v>46</v>
      </c>
      <c r="B26" s="8" t="s">
        <v>98</v>
      </c>
      <c r="C26" s="3" t="s">
        <v>29</v>
      </c>
      <c r="D26" s="3"/>
      <c r="E26" s="7">
        <v>6598.04</v>
      </c>
    </row>
    <row r="27" spans="1:7" x14ac:dyDescent="0.25">
      <c r="A27" s="6" t="s">
        <v>45</v>
      </c>
      <c r="B27" s="8" t="s">
        <v>98</v>
      </c>
      <c r="C27" s="3" t="s">
        <v>29</v>
      </c>
      <c r="D27" s="3"/>
      <c r="E27" s="7">
        <v>2447.02</v>
      </c>
    </row>
    <row r="28" spans="1:7" x14ac:dyDescent="0.25">
      <c r="A28" s="6" t="s">
        <v>27</v>
      </c>
      <c r="B28" s="8" t="s">
        <v>98</v>
      </c>
      <c r="C28" s="3" t="s">
        <v>29</v>
      </c>
      <c r="D28" s="3"/>
      <c r="E28" s="7">
        <v>8.98</v>
      </c>
    </row>
    <row r="29" spans="1:7" ht="30" x14ac:dyDescent="0.25">
      <c r="A29" s="6" t="s">
        <v>100</v>
      </c>
      <c r="B29" s="73" t="s">
        <v>98</v>
      </c>
      <c r="C29" s="3" t="s">
        <v>29</v>
      </c>
      <c r="D29" s="3"/>
      <c r="E29" s="7">
        <v>11440</v>
      </c>
    </row>
    <row r="30" spans="1:7" x14ac:dyDescent="0.25">
      <c r="A30" s="6" t="s">
        <v>101</v>
      </c>
      <c r="B30" s="8" t="s">
        <v>98</v>
      </c>
      <c r="C30" s="3" t="s">
        <v>29</v>
      </c>
      <c r="D30" s="3"/>
      <c r="E30" s="7">
        <v>2620</v>
      </c>
    </row>
    <row r="31" spans="1:7" x14ac:dyDescent="0.25">
      <c r="A31" s="24"/>
      <c r="B31" s="27"/>
      <c r="C31" s="3"/>
      <c r="D31" s="26"/>
      <c r="E31" s="7"/>
    </row>
    <row r="32" spans="1:7" s="12" customFormat="1" ht="14.25" x14ac:dyDescent="0.2">
      <c r="A32" s="9" t="s">
        <v>23</v>
      </c>
      <c r="B32" s="23"/>
      <c r="C32" s="10"/>
      <c r="D32" s="10"/>
      <c r="E32" s="11">
        <f>SUM(E22:E31)</f>
        <v>224090.47699999996</v>
      </c>
    </row>
    <row r="34" spans="1:9" ht="34.5" customHeight="1" x14ac:dyDescent="0.25">
      <c r="A34" s="84" t="s">
        <v>102</v>
      </c>
      <c r="B34" s="84"/>
      <c r="C34" s="84"/>
      <c r="D34" s="84"/>
      <c r="E34" s="84"/>
    </row>
    <row r="35" spans="1:9" ht="30" customHeight="1" x14ac:dyDescent="0.25">
      <c r="A35" s="82" t="s">
        <v>20</v>
      </c>
      <c r="B35" s="82"/>
      <c r="C35" s="82"/>
      <c r="D35" s="82"/>
      <c r="E35" s="82"/>
    </row>
    <row r="36" spans="1:9" ht="20.25" customHeight="1" x14ac:dyDescent="0.25">
      <c r="A36" s="82" t="s">
        <v>19</v>
      </c>
      <c r="B36" s="82"/>
      <c r="C36" s="82"/>
      <c r="D36" s="82"/>
      <c r="E36" s="82"/>
      <c r="F36" s="12"/>
      <c r="G36" s="12"/>
      <c r="H36" s="13"/>
    </row>
    <row r="37" spans="1:9" x14ac:dyDescent="0.25">
      <c r="A37" s="82" t="s">
        <v>30</v>
      </c>
      <c r="B37" s="82"/>
      <c r="C37" s="82"/>
      <c r="D37" s="82"/>
      <c r="E37" s="82"/>
    </row>
    <row r="38" spans="1:9" x14ac:dyDescent="0.25">
      <c r="A38" s="79" t="s">
        <v>5</v>
      </c>
      <c r="B38" s="79"/>
      <c r="C38" s="79"/>
      <c r="D38" s="79"/>
      <c r="E38" s="79"/>
    </row>
    <row r="39" spans="1:9" x14ac:dyDescent="0.25">
      <c r="A39" s="74" t="s">
        <v>54</v>
      </c>
      <c r="B39" s="74"/>
      <c r="C39" s="74"/>
      <c r="D39" s="74"/>
      <c r="E39" s="4"/>
    </row>
    <row r="40" spans="1:9" x14ac:dyDescent="0.25">
      <c r="B40" s="75" t="s">
        <v>18</v>
      </c>
      <c r="C40" s="75"/>
      <c r="D40" s="75"/>
      <c r="E40" s="5" t="s">
        <v>6</v>
      </c>
    </row>
    <row r="41" spans="1:9" x14ac:dyDescent="0.25">
      <c r="A41" s="63"/>
      <c r="B41" s="63"/>
      <c r="C41" s="63"/>
      <c r="D41" s="63"/>
      <c r="E41" s="63"/>
    </row>
    <row r="42" spans="1:9" ht="15" customHeight="1" x14ac:dyDescent="0.25">
      <c r="A42" s="76" t="s">
        <v>57</v>
      </c>
      <c r="B42" s="76"/>
      <c r="C42" s="76"/>
      <c r="D42" s="76"/>
      <c r="E42" s="76"/>
    </row>
    <row r="43" spans="1:9" x14ac:dyDescent="0.25">
      <c r="B43" s="77" t="s">
        <v>18</v>
      </c>
      <c r="C43" s="77"/>
      <c r="D43" s="77"/>
      <c r="E43" s="5" t="s">
        <v>6</v>
      </c>
    </row>
    <row r="44" spans="1:9" x14ac:dyDescent="0.25">
      <c r="A44" s="66" t="s">
        <v>99</v>
      </c>
    </row>
    <row r="45" spans="1:9" ht="14.45" customHeight="1" x14ac:dyDescent="0.25">
      <c r="A45" s="12" t="s">
        <v>35</v>
      </c>
      <c r="I45" s="78"/>
    </row>
    <row r="46" spans="1:9" x14ac:dyDescent="0.25">
      <c r="A46" s="2" t="s">
        <v>37</v>
      </c>
      <c r="B46" s="20">
        <f>'2кв'!B50</f>
        <v>52964.005999999994</v>
      </c>
      <c r="I46" s="78"/>
    </row>
    <row r="47" spans="1:9" ht="31.5" x14ac:dyDescent="0.25">
      <c r="A47" s="18" t="s">
        <v>103</v>
      </c>
      <c r="B47" s="14"/>
    </row>
    <row r="48" spans="1:9" x14ac:dyDescent="0.25">
      <c r="A48" s="2" t="s">
        <v>32</v>
      </c>
      <c r="B48" s="14">
        <v>216348.15</v>
      </c>
      <c r="F48" s="2" t="s">
        <v>48</v>
      </c>
      <c r="G48" s="2">
        <v>3253.88</v>
      </c>
      <c r="H48" s="28" t="s">
        <v>49</v>
      </c>
    </row>
    <row r="49" spans="1:8" x14ac:dyDescent="0.25">
      <c r="A49" s="2" t="s">
        <v>33</v>
      </c>
      <c r="B49" s="14">
        <f>G52</f>
        <v>24952.489999999998</v>
      </c>
      <c r="H49" s="28"/>
    </row>
    <row r="50" spans="1:8" ht="30" x14ac:dyDescent="0.25">
      <c r="A50" s="65" t="s">
        <v>40</v>
      </c>
      <c r="B50" s="14">
        <f>3*330</f>
        <v>990</v>
      </c>
      <c r="F50" s="2" t="s">
        <v>43</v>
      </c>
      <c r="G50" s="2">
        <v>15183.63</v>
      </c>
      <c r="H50" s="17" t="s">
        <v>58</v>
      </c>
    </row>
    <row r="51" spans="1:8" ht="30" x14ac:dyDescent="0.25">
      <c r="A51" s="65" t="s">
        <v>34</v>
      </c>
      <c r="B51" s="14">
        <f>E32</f>
        <v>224090.47699999996</v>
      </c>
      <c r="F51" s="2" t="s">
        <v>44</v>
      </c>
      <c r="G51" s="2">
        <f>2632.32+3882.66</f>
        <v>6514.98</v>
      </c>
      <c r="H51" s="17"/>
    </row>
    <row r="52" spans="1:8" x14ac:dyDescent="0.25">
      <c r="A52" s="15" t="s">
        <v>31</v>
      </c>
      <c r="B52" s="19">
        <f>B46+B48+B49+B50-B51</f>
        <v>71164.168999999994</v>
      </c>
      <c r="G52" s="2">
        <f>SUM(G48:G51)</f>
        <v>24952.489999999998</v>
      </c>
      <c r="H52" s="17"/>
    </row>
    <row r="54" spans="1:8" x14ac:dyDescent="0.25">
      <c r="B54" s="16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B40:D40"/>
    <mergeCell ref="A42:E42"/>
    <mergeCell ref="B43:D43"/>
    <mergeCell ref="I45:I46"/>
    <mergeCell ref="A34:E34"/>
    <mergeCell ref="A35:E35"/>
    <mergeCell ref="A36:E36"/>
    <mergeCell ref="A37:E37"/>
    <mergeCell ref="A38:E38"/>
    <mergeCell ref="A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topLeftCell="A40" zoomScaleSheetLayoutView="100" workbookViewId="0">
      <selection activeCell="A30" sqref="A30:A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27.7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104</v>
      </c>
      <c r="B3" s="88"/>
      <c r="C3" s="88"/>
      <c r="D3" s="88"/>
      <c r="E3" s="88"/>
    </row>
    <row r="4" spans="1:5" s="1" customFormat="1" ht="15.75" x14ac:dyDescent="0.25">
      <c r="A4" s="22" t="s">
        <v>13</v>
      </c>
      <c r="B4" s="70"/>
      <c r="C4" s="70"/>
      <c r="D4" s="51"/>
      <c r="E4" s="52" t="s">
        <v>105</v>
      </c>
    </row>
    <row r="5" spans="1:5" x14ac:dyDescent="0.25">
      <c r="A5" s="68"/>
      <c r="B5" s="70"/>
      <c r="C5" s="70"/>
      <c r="D5" s="70"/>
      <c r="E5" s="70"/>
    </row>
    <row r="6" spans="1:5" x14ac:dyDescent="0.25">
      <c r="A6" s="82" t="s">
        <v>0</v>
      </c>
      <c r="B6" s="82"/>
      <c r="C6" s="82"/>
      <c r="D6" s="82"/>
      <c r="E6" s="82"/>
    </row>
    <row r="7" spans="1:5" x14ac:dyDescent="0.25">
      <c r="A7" s="89" t="s">
        <v>24</v>
      </c>
      <c r="B7" s="89"/>
      <c r="C7" s="89"/>
      <c r="D7" s="89"/>
      <c r="E7" s="89"/>
    </row>
    <row r="8" spans="1:5" x14ac:dyDescent="0.25">
      <c r="A8" s="80" t="s">
        <v>1</v>
      </c>
      <c r="B8" s="80"/>
      <c r="C8" s="80"/>
      <c r="D8" s="80"/>
      <c r="E8" s="80"/>
    </row>
    <row r="9" spans="1:5" ht="18.75" customHeight="1" x14ac:dyDescent="0.25">
      <c r="A9" s="82" t="s">
        <v>55</v>
      </c>
      <c r="B9" s="82"/>
      <c r="C9" s="82"/>
      <c r="D9" s="82"/>
      <c r="E9" s="82"/>
    </row>
    <row r="10" spans="1:5" ht="22.9" customHeight="1" x14ac:dyDescent="0.25">
      <c r="A10" s="90" t="s">
        <v>14</v>
      </c>
      <c r="B10" s="91"/>
      <c r="C10" s="91"/>
      <c r="D10" s="91"/>
      <c r="E10" s="91"/>
    </row>
    <row r="11" spans="1:5" ht="27" customHeight="1" x14ac:dyDescent="0.25">
      <c r="A11" s="82" t="s">
        <v>56</v>
      </c>
      <c r="B11" s="82"/>
      <c r="C11" s="82"/>
      <c r="D11" s="82"/>
      <c r="E11" s="82"/>
    </row>
    <row r="12" spans="1:5" ht="18" customHeight="1" x14ac:dyDescent="0.25">
      <c r="A12" s="80" t="s">
        <v>15</v>
      </c>
      <c r="B12" s="81"/>
      <c r="C12" s="81"/>
      <c r="D12" s="81"/>
      <c r="E12" s="81"/>
    </row>
    <row r="13" spans="1:5" x14ac:dyDescent="0.25">
      <c r="A13" s="82" t="s">
        <v>21</v>
      </c>
      <c r="B13" s="82"/>
      <c r="C13" s="82"/>
      <c r="D13" s="82"/>
      <c r="E13" s="82"/>
    </row>
    <row r="14" spans="1:5" ht="15.75" customHeight="1" x14ac:dyDescent="0.25">
      <c r="A14" s="80" t="s">
        <v>2</v>
      </c>
      <c r="B14" s="81"/>
      <c r="C14" s="81"/>
      <c r="D14" s="81"/>
      <c r="E14" s="81"/>
    </row>
    <row r="15" spans="1:5" x14ac:dyDescent="0.25">
      <c r="A15" s="82" t="s">
        <v>50</v>
      </c>
      <c r="B15" s="82"/>
      <c r="C15" s="82"/>
      <c r="D15" s="82"/>
      <c r="E15" s="82"/>
    </row>
    <row r="16" spans="1:5" x14ac:dyDescent="0.25">
      <c r="A16" s="80" t="s">
        <v>16</v>
      </c>
      <c r="B16" s="81"/>
      <c r="C16" s="81"/>
      <c r="D16" s="81"/>
      <c r="E16" s="81"/>
    </row>
    <row r="17" spans="1:7" ht="32.25" customHeight="1" x14ac:dyDescent="0.25">
      <c r="A17" s="82" t="s">
        <v>17</v>
      </c>
      <c r="B17" s="82"/>
      <c r="C17" s="82"/>
      <c r="D17" s="82"/>
      <c r="E17" s="82"/>
    </row>
    <row r="18" spans="1:7" ht="57.6" customHeight="1" x14ac:dyDescent="0.25">
      <c r="A18" s="82" t="s">
        <v>25</v>
      </c>
      <c r="B18" s="82"/>
      <c r="C18" s="82"/>
      <c r="D18" s="82"/>
      <c r="E18" s="82"/>
    </row>
    <row r="19" spans="1:7" ht="34.5" customHeight="1" x14ac:dyDescent="0.25">
      <c r="A19" s="83" t="s">
        <v>26</v>
      </c>
      <c r="B19" s="83"/>
      <c r="C19" s="83"/>
      <c r="D19" s="83"/>
      <c r="E19" s="83"/>
    </row>
    <row r="20" spans="1:7" ht="18" customHeight="1" x14ac:dyDescent="0.25">
      <c r="A20" s="83"/>
      <c r="B20" s="83"/>
      <c r="C20" s="83"/>
      <c r="D20" s="83"/>
      <c r="E20" s="83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5" t="s">
        <v>39</v>
      </c>
      <c r="B22" s="8" t="s">
        <v>38</v>
      </c>
      <c r="C22" s="3" t="s">
        <v>4</v>
      </c>
      <c r="D22" s="3">
        <v>18.079999999999998</v>
      </c>
      <c r="E22" s="21">
        <f>D22*F20*G20</f>
        <v>145043.18399999998</v>
      </c>
    </row>
    <row r="23" spans="1:7" ht="25.5" x14ac:dyDescent="0.25">
      <c r="A23" s="6" t="s">
        <v>41</v>
      </c>
      <c r="B23" s="8" t="s">
        <v>42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6.51</v>
      </c>
      <c r="E24" s="7">
        <f>D24*F20*G20</f>
        <v>52225.172999999995</v>
      </c>
    </row>
    <row r="25" spans="1:7" x14ac:dyDescent="0.25">
      <c r="A25" s="6" t="s">
        <v>47</v>
      </c>
      <c r="B25" s="8" t="s">
        <v>106</v>
      </c>
      <c r="C25" s="3" t="s">
        <v>29</v>
      </c>
      <c r="D25" s="3"/>
      <c r="E25" s="7">
        <v>0</v>
      </c>
    </row>
    <row r="26" spans="1:7" x14ac:dyDescent="0.25">
      <c r="A26" s="6" t="s">
        <v>46</v>
      </c>
      <c r="B26" s="8" t="s">
        <v>106</v>
      </c>
      <c r="C26" s="3" t="s">
        <v>29</v>
      </c>
      <c r="D26" s="3"/>
      <c r="E26" s="7">
        <v>8015.67</v>
      </c>
    </row>
    <row r="27" spans="1:7" x14ac:dyDescent="0.25">
      <c r="A27" s="6" t="s">
        <v>45</v>
      </c>
      <c r="B27" s="8" t="s">
        <v>106</v>
      </c>
      <c r="C27" s="3" t="s">
        <v>29</v>
      </c>
      <c r="D27" s="3"/>
      <c r="E27" s="7">
        <v>0</v>
      </c>
    </row>
    <row r="28" spans="1:7" x14ac:dyDescent="0.25">
      <c r="A28" s="6" t="s">
        <v>27</v>
      </c>
      <c r="B28" s="8" t="s">
        <v>106</v>
      </c>
      <c r="C28" s="3" t="s">
        <v>29</v>
      </c>
      <c r="D28" s="3"/>
      <c r="E28" s="7">
        <v>5684.98</v>
      </c>
    </row>
    <row r="29" spans="1:7" ht="30" x14ac:dyDescent="0.25">
      <c r="A29" s="6" t="s">
        <v>107</v>
      </c>
      <c r="B29" s="8" t="s">
        <v>111</v>
      </c>
      <c r="C29" s="3" t="s">
        <v>53</v>
      </c>
      <c r="D29" s="3">
        <v>4</v>
      </c>
      <c r="E29" s="7">
        <f>D29*286.24</f>
        <v>1144.96</v>
      </c>
    </row>
    <row r="30" spans="1:7" ht="30" x14ac:dyDescent="0.25">
      <c r="A30" s="6" t="s">
        <v>108</v>
      </c>
      <c r="B30" s="8" t="s">
        <v>111</v>
      </c>
      <c r="C30" s="3" t="s">
        <v>29</v>
      </c>
      <c r="D30" s="3"/>
      <c r="E30" s="7">
        <v>19613.099999999999</v>
      </c>
    </row>
    <row r="31" spans="1:7" ht="30" x14ac:dyDescent="0.25">
      <c r="A31" s="6" t="s">
        <v>109</v>
      </c>
      <c r="B31" s="8" t="s">
        <v>112</v>
      </c>
      <c r="C31" s="3" t="s">
        <v>29</v>
      </c>
      <c r="D31" s="3"/>
      <c r="E31" s="7">
        <v>23159.9</v>
      </c>
    </row>
    <row r="32" spans="1:7" x14ac:dyDescent="0.25">
      <c r="A32" s="6" t="s">
        <v>110</v>
      </c>
      <c r="B32" s="8" t="s">
        <v>112</v>
      </c>
      <c r="C32" s="3" t="s">
        <v>29</v>
      </c>
      <c r="D32" s="3"/>
      <c r="E32" s="7">
        <v>10289.07</v>
      </c>
    </row>
    <row r="33" spans="1:9" x14ac:dyDescent="0.25">
      <c r="A33" s="6"/>
      <c r="B33" s="8"/>
      <c r="C33" s="3"/>
      <c r="D33" s="3"/>
      <c r="E33" s="7"/>
    </row>
    <row r="34" spans="1:9" s="12" customFormat="1" ht="14.25" x14ac:dyDescent="0.2">
      <c r="A34" s="9" t="s">
        <v>23</v>
      </c>
      <c r="B34" s="23"/>
      <c r="C34" s="10"/>
      <c r="D34" s="10"/>
      <c r="E34" s="11">
        <f>SUM(E22:E33)</f>
        <v>265176.03699999995</v>
      </c>
    </row>
    <row r="36" spans="1:9" ht="34.5" customHeight="1" x14ac:dyDescent="0.25">
      <c r="A36" s="84" t="s">
        <v>113</v>
      </c>
      <c r="B36" s="84"/>
      <c r="C36" s="84"/>
      <c r="D36" s="84"/>
      <c r="E36" s="84"/>
    </row>
    <row r="37" spans="1:9" ht="30" customHeight="1" x14ac:dyDescent="0.25">
      <c r="A37" s="82" t="s">
        <v>20</v>
      </c>
      <c r="B37" s="82"/>
      <c r="C37" s="82"/>
      <c r="D37" s="82"/>
      <c r="E37" s="82"/>
    </row>
    <row r="38" spans="1:9" ht="20.25" customHeight="1" x14ac:dyDescent="0.25">
      <c r="A38" s="82" t="s">
        <v>19</v>
      </c>
      <c r="B38" s="82"/>
      <c r="C38" s="82"/>
      <c r="D38" s="82"/>
      <c r="E38" s="82"/>
      <c r="F38" s="12"/>
      <c r="G38" s="12"/>
      <c r="H38" s="13"/>
    </row>
    <row r="39" spans="1:9" x14ac:dyDescent="0.25">
      <c r="A39" s="82" t="s">
        <v>30</v>
      </c>
      <c r="B39" s="82"/>
      <c r="C39" s="82"/>
      <c r="D39" s="82"/>
      <c r="E39" s="82"/>
    </row>
    <row r="40" spans="1:9" x14ac:dyDescent="0.25">
      <c r="A40" s="79" t="s">
        <v>5</v>
      </c>
      <c r="B40" s="79"/>
      <c r="C40" s="79"/>
      <c r="D40" s="79"/>
      <c r="E40" s="79"/>
    </row>
    <row r="41" spans="1:9" x14ac:dyDescent="0.25">
      <c r="A41" s="74" t="s">
        <v>54</v>
      </c>
      <c r="B41" s="74"/>
      <c r="C41" s="74"/>
      <c r="D41" s="74"/>
      <c r="E41" s="4"/>
    </row>
    <row r="42" spans="1:9" x14ac:dyDescent="0.25">
      <c r="B42" s="75" t="s">
        <v>18</v>
      </c>
      <c r="C42" s="75"/>
      <c r="D42" s="75"/>
      <c r="E42" s="5" t="s">
        <v>6</v>
      </c>
    </row>
    <row r="43" spans="1:9" x14ac:dyDescent="0.25">
      <c r="A43" s="67"/>
      <c r="B43" s="67"/>
      <c r="C43" s="67"/>
      <c r="D43" s="67"/>
      <c r="E43" s="67"/>
    </row>
    <row r="44" spans="1:9" ht="15" customHeight="1" x14ac:dyDescent="0.25">
      <c r="A44" s="76" t="s">
        <v>57</v>
      </c>
      <c r="B44" s="76"/>
      <c r="C44" s="76"/>
      <c r="D44" s="76"/>
      <c r="E44" s="76"/>
    </row>
    <row r="45" spans="1:9" x14ac:dyDescent="0.25">
      <c r="B45" s="77" t="s">
        <v>18</v>
      </c>
      <c r="C45" s="77"/>
      <c r="D45" s="77"/>
      <c r="E45" s="5" t="s">
        <v>6</v>
      </c>
    </row>
    <row r="46" spans="1:9" x14ac:dyDescent="0.25">
      <c r="A46" s="66" t="s">
        <v>99</v>
      </c>
    </row>
    <row r="47" spans="1:9" ht="14.45" customHeight="1" x14ac:dyDescent="0.25">
      <c r="A47" s="12" t="s">
        <v>35</v>
      </c>
      <c r="I47" s="78"/>
    </row>
    <row r="48" spans="1:9" x14ac:dyDescent="0.25">
      <c r="A48" s="2" t="s">
        <v>37</v>
      </c>
      <c r="B48" s="19">
        <f>'3кв'!B52</f>
        <v>71164.168999999994</v>
      </c>
      <c r="I48" s="78"/>
    </row>
    <row r="49" spans="1:8" x14ac:dyDescent="0.25">
      <c r="A49" s="2" t="s">
        <v>114</v>
      </c>
      <c r="B49" s="14"/>
    </row>
    <row r="50" spans="1:8" x14ac:dyDescent="0.25">
      <c r="A50" s="2" t="s">
        <v>32</v>
      </c>
      <c r="B50" s="14">
        <v>202990.75</v>
      </c>
      <c r="F50" s="2" t="s">
        <v>48</v>
      </c>
      <c r="G50" s="2">
        <v>3363.83</v>
      </c>
      <c r="H50" s="28" t="s">
        <v>49</v>
      </c>
    </row>
    <row r="51" spans="1:8" x14ac:dyDescent="0.25">
      <c r="A51" s="2" t="s">
        <v>33</v>
      </c>
      <c r="B51" s="14">
        <f>G54</f>
        <v>24632.2</v>
      </c>
      <c r="H51" s="28"/>
    </row>
    <row r="52" spans="1:8" x14ac:dyDescent="0.25">
      <c r="A52" s="69"/>
      <c r="B52" s="14"/>
      <c r="F52" s="2" t="s">
        <v>43</v>
      </c>
      <c r="G52" s="2">
        <v>14753.39</v>
      </c>
      <c r="H52" s="17" t="s">
        <v>58</v>
      </c>
    </row>
    <row r="53" spans="1:8" ht="30" x14ac:dyDescent="0.25">
      <c r="A53" s="69" t="s">
        <v>34</v>
      </c>
      <c r="B53" s="14">
        <f>E34</f>
        <v>265176.03699999995</v>
      </c>
      <c r="F53" s="2" t="s">
        <v>44</v>
      </c>
      <c r="G53" s="2">
        <f>2632.32+3882.66</f>
        <v>6514.98</v>
      </c>
      <c r="H53" s="17"/>
    </row>
    <row r="54" spans="1:8" x14ac:dyDescent="0.25">
      <c r="A54" s="15" t="s">
        <v>31</v>
      </c>
      <c r="B54" s="19">
        <f>B48+B50+B51+B52-B53</f>
        <v>33611.082000000053</v>
      </c>
      <c r="G54" s="2">
        <f>SUM(G50:G53)</f>
        <v>24632.2</v>
      </c>
      <c r="H54" s="17"/>
    </row>
    <row r="56" spans="1:8" x14ac:dyDescent="0.25">
      <c r="B56" s="16"/>
    </row>
  </sheetData>
  <mergeCells count="28">
    <mergeCell ref="B42:D42"/>
    <mergeCell ref="A44:E44"/>
    <mergeCell ref="B45:D45"/>
    <mergeCell ref="I47:I48"/>
    <mergeCell ref="A36:E36"/>
    <mergeCell ref="A37:E37"/>
    <mergeCell ref="A38:E38"/>
    <mergeCell ref="A39:E39"/>
    <mergeCell ref="A40:E40"/>
    <mergeCell ref="A41:D41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2" zoomScaleSheetLayoutView="100" workbookViewId="0">
      <selection activeCell="B48" sqref="B48"/>
    </sheetView>
  </sheetViews>
  <sheetFormatPr defaultRowHeight="15.75" x14ac:dyDescent="0.25"/>
  <cols>
    <col min="1" max="1" width="10.5703125" style="96" customWidth="1"/>
    <col min="2" max="2" width="64.42578125" style="96" customWidth="1"/>
    <col min="3" max="3" width="16.140625" style="96" customWidth="1"/>
    <col min="4" max="4" width="11.85546875" style="96" customWidth="1"/>
    <col min="5" max="5" width="14.7109375" style="96" customWidth="1"/>
    <col min="6" max="6" width="12.42578125" style="96" customWidth="1"/>
    <col min="7" max="7" width="12" style="96" customWidth="1"/>
    <col min="8" max="8" width="13.5703125" style="96" customWidth="1"/>
    <col min="9" max="16384" width="9.140625" style="96"/>
  </cols>
  <sheetData>
    <row r="1" spans="1:7" x14ac:dyDescent="0.25">
      <c r="A1" s="93" t="s">
        <v>59</v>
      </c>
      <c r="B1" s="93"/>
      <c r="C1" s="93"/>
      <c r="D1" s="34"/>
    </row>
    <row r="2" spans="1:7" x14ac:dyDescent="0.25">
      <c r="A2" s="94" t="s">
        <v>60</v>
      </c>
      <c r="B2" s="94"/>
      <c r="C2" s="94"/>
      <c r="D2" s="35"/>
    </row>
    <row r="3" spans="1:7" x14ac:dyDescent="0.25">
      <c r="A3" s="94" t="s">
        <v>115</v>
      </c>
      <c r="B3" s="94"/>
      <c r="C3" s="94"/>
      <c r="D3" s="35"/>
    </row>
    <row r="4" spans="1:7" x14ac:dyDescent="0.25">
      <c r="A4" s="93" t="s">
        <v>76</v>
      </c>
      <c r="B4" s="93"/>
      <c r="C4" s="93"/>
      <c r="D4" s="34"/>
    </row>
    <row r="5" spans="1:7" x14ac:dyDescent="0.25">
      <c r="A5" s="95"/>
      <c r="B5" s="95"/>
      <c r="C5" s="95"/>
      <c r="D5" s="1"/>
    </row>
    <row r="6" spans="1:7" x14ac:dyDescent="0.25">
      <c r="A6" s="35"/>
      <c r="B6" s="36" t="s">
        <v>61</v>
      </c>
      <c r="C6" s="99">
        <f>'1кв'!B47</f>
        <v>28700.92</v>
      </c>
      <c r="D6" s="37"/>
    </row>
    <row r="7" spans="1:7" x14ac:dyDescent="0.25">
      <c r="A7" s="38" t="s">
        <v>62</v>
      </c>
      <c r="B7" s="36" t="s">
        <v>117</v>
      </c>
      <c r="C7" s="99"/>
      <c r="D7" s="37"/>
    </row>
    <row r="8" spans="1:7" x14ac:dyDescent="0.25">
      <c r="A8" s="35"/>
      <c r="B8" s="44" t="s">
        <v>63</v>
      </c>
      <c r="C8" s="99"/>
      <c r="D8" s="37"/>
    </row>
    <row r="9" spans="1:7" x14ac:dyDescent="0.25">
      <c r="A9" s="35"/>
      <c r="B9" s="100" t="s">
        <v>80</v>
      </c>
      <c r="C9" s="99"/>
      <c r="D9" s="37"/>
    </row>
    <row r="10" spans="1:7" x14ac:dyDescent="0.25">
      <c r="A10" s="35"/>
      <c r="B10" s="100" t="s">
        <v>78</v>
      </c>
      <c r="C10" s="99"/>
      <c r="D10" s="37"/>
    </row>
    <row r="11" spans="1:7" x14ac:dyDescent="0.25">
      <c r="A11" s="35"/>
      <c r="B11" s="100" t="s">
        <v>79</v>
      </c>
      <c r="C11" s="99"/>
      <c r="D11" s="37"/>
      <c r="E11" s="1" t="s">
        <v>48</v>
      </c>
      <c r="F11" s="1">
        <v>13253.79</v>
      </c>
      <c r="G11" s="101" t="s">
        <v>49</v>
      </c>
    </row>
    <row r="12" spans="1:7" x14ac:dyDescent="0.25">
      <c r="B12" s="39" t="s">
        <v>116</v>
      </c>
      <c r="C12" s="97">
        <f>'1кв'!B49+'2кв'!B46+'3кв'!B48+'4кв'!B50</f>
        <v>822440.68</v>
      </c>
      <c r="D12" s="98"/>
      <c r="E12" s="1"/>
      <c r="F12" s="1"/>
      <c r="G12" s="101"/>
    </row>
    <row r="13" spans="1:7" x14ac:dyDescent="0.25">
      <c r="A13" s="96" t="s">
        <v>77</v>
      </c>
      <c r="B13" s="39" t="s">
        <v>81</v>
      </c>
      <c r="C13" s="97">
        <f>'1кв'!B50+'2кв'!B47+'3кв'!B49+'4кв'!B51</f>
        <v>82773.679999999993</v>
      </c>
      <c r="D13" s="98"/>
      <c r="E13" s="1" t="s">
        <v>43</v>
      </c>
      <c r="F13" s="1">
        <v>44524.37</v>
      </c>
      <c r="G13" s="102" t="s">
        <v>58</v>
      </c>
    </row>
    <row r="14" spans="1:7" x14ac:dyDescent="0.25">
      <c r="A14" s="38"/>
      <c r="B14" s="25" t="s">
        <v>64</v>
      </c>
      <c r="C14" s="97">
        <f>'1кв'!B51+'2кв'!B48+'3кв'!B50+'4кв'!B52</f>
        <v>2970</v>
      </c>
      <c r="D14" s="98"/>
      <c r="E14" s="1" t="s">
        <v>44</v>
      </c>
      <c r="F14" s="1">
        <f>10099.2+14896.32</f>
        <v>24995.52</v>
      </c>
      <c r="G14" s="102"/>
    </row>
    <row r="15" spans="1:7" x14ac:dyDescent="0.25">
      <c r="A15" s="72"/>
      <c r="B15" s="39" t="s">
        <v>65</v>
      </c>
      <c r="C15" s="103">
        <f>SUM(C12:C14)</f>
        <v>908184.3600000001</v>
      </c>
      <c r="D15" s="37"/>
      <c r="E15" s="1"/>
      <c r="F15" s="1">
        <f>SUM(F11:F14)</f>
        <v>82773.680000000008</v>
      </c>
      <c r="G15" s="102"/>
    </row>
    <row r="16" spans="1:7" x14ac:dyDescent="0.25">
      <c r="A16" s="1"/>
      <c r="B16" s="92"/>
      <c r="C16" s="92"/>
      <c r="D16" s="41"/>
    </row>
    <row r="17" spans="1:5" x14ac:dyDescent="0.25">
      <c r="A17" s="42" t="s">
        <v>66</v>
      </c>
      <c r="B17" s="25" t="s">
        <v>67</v>
      </c>
      <c r="C17" s="97">
        <f>'1кв'!E22+'2кв'!E22+'3кв'!E22+'4кв'!E22</f>
        <v>554501.37599999993</v>
      </c>
      <c r="D17" s="41"/>
    </row>
    <row r="18" spans="1:5" x14ac:dyDescent="0.25">
      <c r="A18" s="42"/>
      <c r="B18" s="104" t="s">
        <v>68</v>
      </c>
      <c r="C18" s="97">
        <f>'1кв'!E23+'2кв'!E23+'3кв'!E23+'4кв'!E23</f>
        <v>0</v>
      </c>
      <c r="D18" s="41"/>
    </row>
    <row r="19" spans="1:5" x14ac:dyDescent="0.25">
      <c r="A19" s="42"/>
      <c r="B19" s="104" t="s">
        <v>36</v>
      </c>
      <c r="C19" s="97">
        <f>'1кв'!E24+'2кв'!E24+'3кв'!E24+'4кв'!E24</f>
        <v>201680.62199999997</v>
      </c>
      <c r="D19" s="41"/>
    </row>
    <row r="20" spans="1:5" x14ac:dyDescent="0.25">
      <c r="A20" s="42"/>
      <c r="B20" s="100" t="s">
        <v>47</v>
      </c>
      <c r="C20" s="97">
        <f>'1кв'!E25+'2кв'!E25+'3кв'!E25+'4кв'!E25</f>
        <v>21441.770000000004</v>
      </c>
      <c r="D20" s="41"/>
    </row>
    <row r="21" spans="1:5" x14ac:dyDescent="0.25">
      <c r="A21" s="42"/>
      <c r="B21" s="100" t="s">
        <v>46</v>
      </c>
      <c r="C21" s="97">
        <f>'1кв'!E26+'2кв'!E26+'3кв'!E26+'4кв'!E26</f>
        <v>27563.21</v>
      </c>
      <c r="D21" s="41"/>
    </row>
    <row r="22" spans="1:5" x14ac:dyDescent="0.25">
      <c r="A22" s="42"/>
      <c r="B22" s="100" t="s">
        <v>45</v>
      </c>
      <c r="C22" s="97">
        <f>'1кв'!E27+'2кв'!E27+'3кв'!E27+'4кв'!E27</f>
        <v>13774.43</v>
      </c>
      <c r="D22" s="41"/>
    </row>
    <row r="23" spans="1:5" x14ac:dyDescent="0.25">
      <c r="A23" s="1"/>
      <c r="B23" s="100" t="s">
        <v>27</v>
      </c>
      <c r="C23" s="97">
        <f>'1кв'!E28+'2кв'!E28+'3кв'!E28+'4кв'!E28</f>
        <v>10221.57</v>
      </c>
      <c r="D23" s="41"/>
      <c r="E23" s="105"/>
    </row>
    <row r="24" spans="1:5" x14ac:dyDescent="0.25">
      <c r="A24" s="42"/>
      <c r="B24" s="43" t="s">
        <v>120</v>
      </c>
      <c r="C24" s="106">
        <f>'1кв'!E30+'1кв'!E31+'4кв'!E29</f>
        <v>5566.15</v>
      </c>
      <c r="D24" s="41"/>
    </row>
    <row r="25" spans="1:5" x14ac:dyDescent="0.25">
      <c r="A25" s="42"/>
      <c r="B25" s="44" t="s">
        <v>69</v>
      </c>
      <c r="C25" s="106">
        <f>SUM(C27:C33)</f>
        <v>68525.070000000007</v>
      </c>
      <c r="D25" s="41"/>
    </row>
    <row r="26" spans="1:5" x14ac:dyDescent="0.25">
      <c r="A26" s="42"/>
      <c r="B26" s="44" t="s">
        <v>63</v>
      </c>
      <c r="C26" s="106"/>
      <c r="D26" s="41"/>
    </row>
    <row r="27" spans="1:5" x14ac:dyDescent="0.25">
      <c r="A27" s="42"/>
      <c r="B27" s="107" t="s">
        <v>122</v>
      </c>
      <c r="C27" s="108">
        <f>'3кв'!E30</f>
        <v>2620</v>
      </c>
      <c r="D27" s="41"/>
    </row>
    <row r="28" spans="1:5" ht="31.5" x14ac:dyDescent="0.25">
      <c r="A28" s="42"/>
      <c r="B28" s="111" t="s">
        <v>121</v>
      </c>
      <c r="C28" s="108">
        <f>'1кв'!E29</f>
        <v>1403</v>
      </c>
      <c r="D28" s="41"/>
    </row>
    <row r="29" spans="1:5" x14ac:dyDescent="0.25">
      <c r="A29" s="42"/>
      <c r="B29" s="107" t="s">
        <v>123</v>
      </c>
      <c r="C29" s="108">
        <f>'3кв'!E29</f>
        <v>11440</v>
      </c>
      <c r="D29" s="41"/>
    </row>
    <row r="30" spans="1:5" x14ac:dyDescent="0.25">
      <c r="A30" s="42"/>
      <c r="B30" s="107" t="s">
        <v>124</v>
      </c>
      <c r="C30" s="108">
        <f>'4кв'!E30</f>
        <v>19613.099999999999</v>
      </c>
      <c r="D30" s="41"/>
    </row>
    <row r="31" spans="1:5" x14ac:dyDescent="0.25">
      <c r="A31" s="42"/>
      <c r="B31" s="107" t="s">
        <v>125</v>
      </c>
      <c r="C31" s="108">
        <f>'4кв'!E31</f>
        <v>23159.9</v>
      </c>
      <c r="D31" s="41"/>
    </row>
    <row r="32" spans="1:5" x14ac:dyDescent="0.25">
      <c r="A32" s="42"/>
      <c r="B32" s="107" t="s">
        <v>126</v>
      </c>
      <c r="C32" s="108">
        <f>'4кв'!E32</f>
        <v>10289.07</v>
      </c>
      <c r="D32" s="41"/>
    </row>
    <row r="33" spans="1:6" x14ac:dyDescent="0.25">
      <c r="A33" s="42"/>
      <c r="B33" s="107"/>
      <c r="C33" s="108"/>
      <c r="D33" s="41"/>
    </row>
    <row r="34" spans="1:6" x14ac:dyDescent="0.25">
      <c r="A34" s="1"/>
      <c r="B34" s="71" t="s">
        <v>70</v>
      </c>
      <c r="C34" s="109">
        <f>SUM(C17:C25)</f>
        <v>903274.19799999986</v>
      </c>
      <c r="D34" s="41"/>
      <c r="E34" s="105"/>
      <c r="F34" s="105"/>
    </row>
    <row r="35" spans="1:6" x14ac:dyDescent="0.25">
      <c r="A35" s="1"/>
      <c r="B35" s="45" t="s">
        <v>118</v>
      </c>
      <c r="C35" s="110">
        <f>C6+C15-C34</f>
        <v>33611.082000000286</v>
      </c>
      <c r="D35" s="41"/>
    </row>
    <row r="36" spans="1:6" x14ac:dyDescent="0.25">
      <c r="A36" s="1"/>
      <c r="B36" s="38"/>
      <c r="C36" s="38"/>
      <c r="D36" s="41"/>
    </row>
    <row r="37" spans="1:6" x14ac:dyDescent="0.25">
      <c r="A37" s="1"/>
      <c r="B37" s="46" t="s">
        <v>71</v>
      </c>
      <c r="C37" s="46"/>
      <c r="D37" s="41"/>
    </row>
    <row r="38" spans="1:6" x14ac:dyDescent="0.25">
      <c r="A38" s="1"/>
      <c r="B38" s="46" t="s">
        <v>72</v>
      </c>
      <c r="C38" s="47">
        <v>65673.37</v>
      </c>
      <c r="D38" s="41"/>
    </row>
    <row r="39" spans="1:6" x14ac:dyDescent="0.25">
      <c r="A39" s="1"/>
      <c r="B39" s="48" t="s">
        <v>119</v>
      </c>
      <c r="C39" s="49">
        <v>69931.44</v>
      </c>
      <c r="D39" s="41"/>
    </row>
    <row r="40" spans="1:6" x14ac:dyDescent="0.25">
      <c r="A40" s="1"/>
      <c r="B40" s="46" t="s">
        <v>73</v>
      </c>
      <c r="C40" s="50">
        <f>C39-C38</f>
        <v>4258.070000000007</v>
      </c>
      <c r="D40" s="41"/>
    </row>
    <row r="41" spans="1:6" x14ac:dyDescent="0.25">
      <c r="A41" s="1"/>
      <c r="B41" s="38"/>
      <c r="C41" s="38"/>
      <c r="D41" s="41"/>
    </row>
    <row r="42" spans="1:6" x14ac:dyDescent="0.25">
      <c r="A42" s="1"/>
      <c r="B42" s="38"/>
      <c r="C42" s="38"/>
      <c r="D42" s="41"/>
    </row>
    <row r="43" spans="1:6" x14ac:dyDescent="0.25">
      <c r="A43" s="1"/>
      <c r="B43" s="38"/>
      <c r="C43" s="38"/>
      <c r="D43" s="41"/>
    </row>
    <row r="44" spans="1:6" x14ac:dyDescent="0.25">
      <c r="A44" s="1" t="s">
        <v>74</v>
      </c>
      <c r="B44" s="38" t="s">
        <v>127</v>
      </c>
      <c r="C44" s="38"/>
      <c r="D44" s="41"/>
    </row>
    <row r="45" spans="1:6" x14ac:dyDescent="0.25">
      <c r="A45" s="1"/>
      <c r="B45" s="38" t="s">
        <v>128</v>
      </c>
      <c r="C45" s="38"/>
      <c r="D45" s="41"/>
    </row>
    <row r="46" spans="1:6" x14ac:dyDescent="0.25">
      <c r="A46" s="1"/>
      <c r="B46" s="38" t="s">
        <v>129</v>
      </c>
      <c r="C46" s="38"/>
      <c r="D46" s="41"/>
    </row>
    <row r="47" spans="1:6" x14ac:dyDescent="0.25">
      <c r="A47" s="1"/>
      <c r="B47" s="38"/>
      <c r="C47" s="38"/>
      <c r="D47" s="41"/>
    </row>
    <row r="48" spans="1:6" x14ac:dyDescent="0.25">
      <c r="A48" s="1"/>
      <c r="B48" s="38"/>
      <c r="C48" s="38"/>
      <c r="D48" s="41"/>
    </row>
    <row r="49" spans="1:4" x14ac:dyDescent="0.25">
      <c r="A49" s="1"/>
      <c r="B49" s="38" t="s">
        <v>75</v>
      </c>
      <c r="C49" s="38"/>
      <c r="D49" s="41"/>
    </row>
    <row r="50" spans="1:4" x14ac:dyDescent="0.25">
      <c r="A50" s="1"/>
      <c r="B50" s="38"/>
      <c r="C50" s="38"/>
      <c r="D50" s="41"/>
    </row>
    <row r="51" spans="1:4" x14ac:dyDescent="0.25">
      <c r="A51" s="1"/>
      <c r="B51" s="38"/>
      <c r="C51" s="38"/>
      <c r="D51" s="41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2025-02-24T12:07:18Z</dcterms:modified>
</cp:coreProperties>
</file>